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eter\bewertungshilfe\Tabellen\nicht veröffentlicht\"/>
    </mc:Choice>
  </mc:AlternateContent>
  <xr:revisionPtr revIDLastSave="0" documentId="13_ncr:1_{F088D923-D3FD-4029-80EE-799A703E12A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Allgemeine Hinweise" sheetId="3" r:id="rId1"/>
    <sheet name="Kap.Ges" sheetId="2" r:id="rId2"/>
    <sheet name="MRP" sheetId="5" r:id="rId3"/>
  </sheets>
  <calcPr calcId="191029" iterate="1" calcOnSave="0"/>
</workbook>
</file>

<file path=xl/calcChain.xml><?xml version="1.0" encoding="utf-8"?>
<calcChain xmlns="http://schemas.openxmlformats.org/spreadsheetml/2006/main">
  <c r="I26" i="2" l="1"/>
  <c r="H26" i="2"/>
  <c r="G26" i="2"/>
  <c r="I25" i="2" l="1"/>
  <c r="H25" i="2"/>
  <c r="G25" i="2"/>
  <c r="F25" i="2"/>
  <c r="F26" i="2" s="1"/>
  <c r="E25" i="2"/>
  <c r="E26" i="2" s="1"/>
  <c r="D25" i="2"/>
  <c r="D26" i="2" s="1"/>
  <c r="D10" i="2"/>
  <c r="D11" i="2" s="1"/>
  <c r="D12" i="2" l="1"/>
  <c r="C27" i="2" l="1"/>
  <c r="B27" i="2"/>
  <c r="C15" i="2"/>
  <c r="I27" i="2" l="1"/>
  <c r="I28" i="2" s="1"/>
  <c r="H27" i="2"/>
  <c r="H28" i="2" s="1"/>
  <c r="G27" i="2"/>
  <c r="G28" i="2" s="1"/>
  <c r="F27" i="2"/>
  <c r="F28" i="2" s="1"/>
  <c r="D27" i="2"/>
  <c r="D28" i="2" s="1"/>
  <c r="E27" i="2"/>
  <c r="E28" i="2" s="1"/>
  <c r="D23" i="2"/>
  <c r="D32" i="2" s="1"/>
  <c r="D33" i="2" s="1"/>
  <c r="D14" i="2"/>
  <c r="D15" i="2" s="1"/>
  <c r="D16" i="2" s="1"/>
  <c r="D38" i="2" s="1"/>
  <c r="D34" i="2" l="1"/>
  <c r="E23" i="2"/>
  <c r="F23" i="2" l="1"/>
  <c r="E32" i="2"/>
  <c r="E33" i="2" s="1"/>
  <c r="E34" i="2" s="1"/>
  <c r="D37" i="2" l="1"/>
  <c r="D39" i="2" s="1"/>
  <c r="F32" i="2"/>
  <c r="F33" i="2" s="1"/>
  <c r="F34" i="2" s="1"/>
  <c r="G23" i="2"/>
  <c r="G32" i="2" l="1"/>
  <c r="G33" i="2" s="1"/>
  <c r="G34" i="2" s="1"/>
  <c r="H23" i="2"/>
  <c r="H32" i="2" l="1"/>
  <c r="H33" i="2" s="1"/>
  <c r="H34" i="2" s="1"/>
  <c r="I23" i="2"/>
  <c r="I32" i="2" l="1"/>
  <c r="I33" i="2" s="1"/>
  <c r="I34" i="2" s="1"/>
  <c r="D36" i="2"/>
  <c r="D40" i="2" s="1"/>
  <c r="D41" i="2" s="1"/>
  <c r="I4" i="2" s="1"/>
  <c r="I3" i="2"/>
  <c r="I5" i="2" l="1"/>
</calcChain>
</file>

<file path=xl/sharedStrings.xml><?xml version="1.0" encoding="utf-8"?>
<sst xmlns="http://schemas.openxmlformats.org/spreadsheetml/2006/main" count="74" uniqueCount="69">
  <si>
    <t>diskontierter Rentenbarwert</t>
  </si>
  <si>
    <t>Abzinsungsfaktor</t>
  </si>
  <si>
    <t>Rentenbarwert</t>
  </si>
  <si>
    <t>Barwertfaktor</t>
  </si>
  <si>
    <t>herangezogen wird das letzte ausgefüllte Jahr des Planungszeitraumes</t>
  </si>
  <si>
    <t>Basis für ewige Rente</t>
  </si>
  <si>
    <t>Ewige Rente ab dem Jahr</t>
  </si>
  <si>
    <t>diskontierte Überschüsse</t>
  </si>
  <si>
    <t>Planungszeitraum</t>
  </si>
  <si>
    <t>3. Berechnung</t>
  </si>
  <si>
    <t>vorhandene Plandaten ausfüllen, restliche Daten (bloße Beispieldaten!) löschen</t>
  </si>
  <si>
    <t>Jahresüberschuss</t>
  </si>
  <si>
    <t>Jahr</t>
  </si>
  <si>
    <t>(Annahme: Abschreibungen und Investitionen bzw. Neuverschuldung und Kredittilgungen decken sich)</t>
  </si>
  <si>
    <t>Vereinfachte Berechnung auf Basis des Jahresüberschusses (§ 231 Abs 2 Z 22 bzw. Abs 3 Z 21 UGB)</t>
  </si>
  <si>
    <t>2. Unternehmensdaten für Ertragswertverfahren</t>
  </si>
  <si>
    <t>Zinssatz ewige Rente</t>
  </si>
  <si>
    <t>Zwischensumme für ER</t>
  </si>
  <si>
    <t>idR ca. 50% der Inflation; Abschlag unterbleibt, wenn Geldentwertung nicht an Kunden weitergegeben werden kann</t>
  </si>
  <si>
    <t>Inflationsabschlag</t>
  </si>
  <si>
    <t>Zinssatz Planungsperiode</t>
  </si>
  <si>
    <t>Zwischensumme vor Abschlägen</t>
  </si>
  <si>
    <r>
      <t>nur, wenn eine</t>
    </r>
    <r>
      <rPr>
        <b/>
        <i/>
        <sz val="10"/>
        <rFont val="Arial"/>
        <family val="2"/>
      </rPr>
      <t xml:space="preserve"> begrenzte Behaltedauer </t>
    </r>
    <r>
      <rPr>
        <i/>
        <sz val="10"/>
        <rFont val="Arial"/>
        <family val="2"/>
      </rPr>
      <t>beabsichtigt ist; 0,5% (AG) bis 2% (Einzelunt.)</t>
    </r>
  </si>
  <si>
    <t>Immobilitätszuschlag</t>
  </si>
  <si>
    <t>Branchen-Betafaktor</t>
  </si>
  <si>
    <t>Basiszinssatz</t>
  </si>
  <si>
    <t>Unternehmenswert</t>
  </si>
  <si>
    <t>1. Referenzzinssatz</t>
  </si>
  <si>
    <t>Summe Barwerte</t>
  </si>
  <si>
    <t>4. Ergebnis</t>
  </si>
  <si>
    <t>Unternehmenswert-Berechnung</t>
  </si>
  <si>
    <t>Bewertungsstichtag</t>
  </si>
  <si>
    <t>für die Parteien) gelöscht werden.</t>
  </si>
  <si>
    <t>Kursiv geschriebener Text dient nur der Erläuterung  und soll nach erfolgter Berechnung (zB bei Ausdruck</t>
  </si>
  <si>
    <r>
      <t>!!</t>
    </r>
    <r>
      <rPr>
        <sz val="10"/>
        <rFont val="Arial"/>
        <family val="2"/>
      </rPr>
      <t xml:space="preserve"> Sämtliche übrigen Felder sind verformelt, bitte nicht ändern!</t>
    </r>
  </si>
  <si>
    <t>Blau hinterlegte Felder sind grundsätzlich automatisiert, können aber individuell verändert werden.</t>
  </si>
  <si>
    <t>Einzugeben sind jene Daten, die gelb hinterlegt sind.</t>
  </si>
  <si>
    <t>Erforderliche Marktdaten sind in den Excel-Tabellen verlinkt, ihr Auffinden im Internet ist daher einfach.</t>
  </si>
  <si>
    <r>
      <t xml:space="preserve">Dieses Formular richtet sich an Betriebsprüfer zur </t>
    </r>
    <r>
      <rPr>
        <i/>
        <sz val="10"/>
        <rFont val="Arial"/>
        <family val="2"/>
      </rPr>
      <t>überschlagsmäßigen</t>
    </r>
    <r>
      <rPr>
        <sz val="10"/>
        <rFont val="Arial"/>
        <family val="2"/>
      </rPr>
      <t xml:space="preserve"> Berechnung von Unternehmenswerten.</t>
    </r>
  </si>
  <si>
    <t>Liebe Anwenderinnen und Anwender!</t>
  </si>
  <si>
    <t>Einige Tabellen werden jedoch auch offline (gesondert) zur Verfügung gestellt.</t>
  </si>
  <si>
    <t>Peter.Hager@bmf.gv.at</t>
  </si>
  <si>
    <t>(c) Mag. Ing. Peter Hager</t>
  </si>
  <si>
    <t>(für Kapitalgesellschaften)</t>
  </si>
  <si>
    <t>KESt %</t>
  </si>
  <si>
    <t>nach Abzug von 25% KESt</t>
  </si>
  <si>
    <t>nach KESt</t>
  </si>
  <si>
    <t>Austria</t>
  </si>
  <si>
    <t>Arbeitsgruppe Unternehmensbewertung</t>
  </si>
  <si>
    <t>4,5-5%</t>
  </si>
  <si>
    <t>4,5-5,5%</t>
  </si>
  <si>
    <t>-</t>
  </si>
  <si>
    <t>5,5-7,0%</t>
  </si>
  <si>
    <t>Damodaran</t>
  </si>
  <si>
    <t>Marktrisikoprämie (MRP)</t>
  </si>
  <si>
    <r>
      <t xml:space="preserve">Seite MRP: </t>
    </r>
    <r>
      <rPr>
        <i/>
        <u/>
        <sz val="10"/>
        <rFont val="Arial"/>
        <family val="2"/>
      </rPr>
      <t>Empfehlung KWT</t>
    </r>
    <r>
      <rPr>
        <i/>
        <sz val="10"/>
        <rFont val="Arial"/>
        <family val="2"/>
      </rPr>
      <t xml:space="preserve"> oder Damodaran</t>
    </r>
  </si>
  <si>
    <t>Herzlichen Dank an Dr. Hans Blasina, für das Originalmuster.</t>
  </si>
  <si>
    <t>Gem. Rz. 86 KFS BW 1 (2014) können Personengesellschaften und EU vereinfachend wie Kapitalgesellschaften bewertet werden (d.h. KöSt&amp;KESt sind abzuziehen)</t>
  </si>
  <si>
    <t xml:space="preserve">Gem. Rz. 83 KFS BW 1 (2014) kann vereinfachend die persönliche Steuer weggelassen werden - dann KESt% auf Null stellen. </t>
  </si>
  <si>
    <r>
      <t xml:space="preserve">Die MRP ist gem. Rz. 105 entsprechend der Empfehlung der Arbeitsgruppe Unternehmensbewertung zu wählen. Ich bevorzugte Damodaran, da er jedes Jahr berechnet. Beide Werte sind auf dem Blatt </t>
    </r>
    <r>
      <rPr>
        <u/>
        <sz val="10"/>
        <rFont val="Arial"/>
        <family val="2"/>
      </rPr>
      <t>MRP</t>
    </r>
    <r>
      <rPr>
        <sz val="10"/>
        <rFont val="Arial"/>
        <family val="2"/>
      </rPr>
      <t xml:space="preserve"> dargestellt. Die Werte entsprechen dem </t>
    </r>
    <r>
      <rPr>
        <u/>
        <sz val="10"/>
        <rFont val="Arial"/>
        <family val="2"/>
      </rPr>
      <t>MRP vor persönlicher Steuer</t>
    </r>
    <r>
      <rPr>
        <sz val="10"/>
        <rFont val="Arial"/>
        <family val="2"/>
      </rPr>
      <t>.</t>
    </r>
  </si>
  <si>
    <r>
      <t xml:space="preserve">Das </t>
    </r>
    <r>
      <rPr>
        <b/>
        <sz val="10"/>
        <rFont val="Arial"/>
        <family val="2"/>
      </rPr>
      <t>Ertragswertverfahren</t>
    </r>
    <r>
      <rPr>
        <sz val="10"/>
        <rFont val="Arial"/>
        <family val="2"/>
      </rPr>
      <t xml:space="preserve"> ist eine anerkannte Methode und lässt sich leicht aus dem Jahresabschluss ableiten.</t>
    </r>
  </si>
  <si>
    <t>Gewinn vor Steuer</t>
  </si>
  <si>
    <t>KöSt</t>
  </si>
  <si>
    <t>Verbesserungsvorschläge werden dankbar angenommen.</t>
  </si>
  <si>
    <t>7,5%-9,0%</t>
  </si>
  <si>
    <t>Aus Tabelle Svensson_DBB-22.xlsx. Unbeschr. Lebensdauer = 30 Jahre, sonst Laufzeit</t>
  </si>
  <si>
    <t>Auf Homepage: Archived Datas - levered and unlevered Betas by Industry, Spalte: average Betas</t>
  </si>
  <si>
    <t>FAÖ FB KMU</t>
  </si>
  <si>
    <t>Version 3.5a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</si>
</sst>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Tahoma"/>
      <family val="2"/>
    </font>
    <font>
      <sz val="11"/>
      <name val="Tahoma"/>
      <family val="2"/>
    </font>
    <font>
      <b/>
      <sz val="13"/>
      <color rgb="FF4F81BD"/>
      <name val="Cambria"/>
      <family val="1"/>
    </font>
    <font>
      <i/>
      <u/>
      <sz val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4" fontId="0" fillId="0" borderId="0" xfId="0" applyNumberFormat="1"/>
    <xf numFmtId="4" fontId="2" fillId="0" borderId="0" xfId="0" applyNumberFormat="1" applyFont="1"/>
    <xf numFmtId="164" fontId="0" fillId="0" borderId="0" xfId="0" applyNumberFormat="1"/>
    <xf numFmtId="0" fontId="0" fillId="3" borderId="0" xfId="0" applyFill="1"/>
    <xf numFmtId="2" fontId="0" fillId="0" borderId="0" xfId="0" applyNumberFormat="1"/>
    <xf numFmtId="0" fontId="2" fillId="0" borderId="0" xfId="0" applyFont="1"/>
    <xf numFmtId="0" fontId="3" fillId="0" borderId="0" xfId="1" applyAlignment="1" applyProtection="1"/>
    <xf numFmtId="4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4" fontId="0" fillId="0" borderId="4" xfId="0" applyNumberFormat="1" applyBorder="1"/>
    <xf numFmtId="0" fontId="1" fillId="0" borderId="5" xfId="0" applyFont="1" applyBorder="1"/>
    <xf numFmtId="4" fontId="0" fillId="0" borderId="6" xfId="0" applyNumberFormat="1" applyBorder="1"/>
    <xf numFmtId="0" fontId="0" fillId="0" borderId="7" xfId="0" applyBorder="1"/>
    <xf numFmtId="0" fontId="1" fillId="0" borderId="8" xfId="0" applyFont="1" applyBorder="1"/>
    <xf numFmtId="0" fontId="0" fillId="3" borderId="0" xfId="0" applyFill="1" applyProtection="1">
      <protection locked="0"/>
    </xf>
    <xf numFmtId="4" fontId="0" fillId="3" borderId="0" xfId="0" applyNumberFormat="1" applyFill="1" applyProtection="1">
      <protection locked="0"/>
    </xf>
    <xf numFmtId="4" fontId="0" fillId="2" borderId="0" xfId="0" applyNumberFormat="1" applyFill="1" applyProtection="1">
      <protection locked="0"/>
    </xf>
    <xf numFmtId="0" fontId="5" fillId="0" borderId="0" xfId="0" applyFont="1"/>
    <xf numFmtId="0" fontId="0" fillId="2" borderId="0" xfId="0" applyFill="1"/>
    <xf numFmtId="0" fontId="0" fillId="0" borderId="9" xfId="0" applyBorder="1"/>
    <xf numFmtId="49" fontId="0" fillId="2" borderId="0" xfId="0" applyNumberFormat="1" applyFill="1" applyProtection="1">
      <protection locked="0"/>
    </xf>
    <xf numFmtId="0" fontId="1" fillId="0" borderId="9" xfId="0" applyFont="1" applyBorder="1"/>
    <xf numFmtId="10" fontId="0" fillId="3" borderId="0" xfId="0" applyNumberFormat="1" applyFill="1" applyProtection="1">
      <protection locked="0"/>
    </xf>
    <xf numFmtId="10" fontId="0" fillId="2" borderId="0" xfId="0" applyNumberFormat="1" applyFill="1" applyProtection="1">
      <protection locked="0"/>
    </xf>
    <xf numFmtId="10" fontId="0" fillId="0" borderId="9" xfId="0" applyNumberFormat="1" applyBorder="1"/>
    <xf numFmtId="10" fontId="0" fillId="0" borderId="0" xfId="0" applyNumberFormat="1"/>
    <xf numFmtId="10" fontId="1" fillId="0" borderId="9" xfId="0" applyNumberFormat="1" applyFont="1" applyBorder="1"/>
    <xf numFmtId="0" fontId="7" fillId="0" borderId="10" xfId="0" applyFont="1" applyBorder="1"/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10" fontId="8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14" fontId="8" fillId="0" borderId="10" xfId="0" applyNumberFormat="1" applyFont="1" applyBorder="1" applyAlignment="1">
      <alignment vertical="center" wrapText="1"/>
    </xf>
    <xf numFmtId="0" fontId="8" fillId="0" borderId="11" xfId="0" applyFont="1" applyBorder="1" applyAlignment="1">
      <alignment horizontal="right" vertical="center" wrapText="1"/>
    </xf>
    <xf numFmtId="14" fontId="8" fillId="0" borderId="1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9" fontId="0" fillId="2" borderId="0" xfId="0" applyNumberFormat="1" applyFill="1" applyProtection="1">
      <protection locked="0"/>
    </xf>
    <xf numFmtId="9" fontId="0" fillId="0" borderId="0" xfId="0" applyNumberFormat="1"/>
    <xf numFmtId="9" fontId="0" fillId="0" borderId="0" xfId="2" applyFont="1"/>
    <xf numFmtId="4" fontId="0" fillId="0" borderId="9" xfId="0" applyNumberFormat="1" applyBorder="1"/>
    <xf numFmtId="0" fontId="0" fillId="0" borderId="13" xfId="0" applyBorder="1"/>
    <xf numFmtId="4" fontId="0" fillId="0" borderId="13" xfId="0" applyNumberFormat="1" applyBorder="1"/>
    <xf numFmtId="4" fontId="0" fillId="3" borderId="9" xfId="0" applyNumberFormat="1" applyFill="1" applyBorder="1" applyProtection="1">
      <protection locked="0"/>
    </xf>
    <xf numFmtId="4" fontId="0" fillId="4" borderId="0" xfId="0" applyNumberFormat="1" applyFill="1" applyProtection="1"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</cellXfs>
  <cellStyles count="3">
    <cellStyle name="Link" xfId="1" builtinId="8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er.Hager@bmf.gv.a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wertungshilfe.at/index.php?title=Datei:Svensson_DBB.xlsx" TargetMode="External"/><Relationship Id="rId2" Type="http://schemas.openxmlformats.org/officeDocument/2006/relationships/hyperlink" Target="http://pages.stern.nyu.edu/~adamodar/New_Home_Page/data.html" TargetMode="External"/><Relationship Id="rId1" Type="http://schemas.openxmlformats.org/officeDocument/2006/relationships/hyperlink" Target="http://www.oenb.at/isaweb/report.do?report=6.1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24"/>
  <sheetViews>
    <sheetView zoomScaleNormal="100" workbookViewId="0">
      <selection activeCell="A23" sqref="A23"/>
    </sheetView>
  </sheetViews>
  <sheetFormatPr baseColWidth="10" defaultRowHeight="13.2" x14ac:dyDescent="0.25"/>
  <sheetData>
    <row r="1" spans="1:11" x14ac:dyDescent="0.25">
      <c r="A1" t="s">
        <v>39</v>
      </c>
    </row>
    <row r="3" spans="1:11" x14ac:dyDescent="0.25">
      <c r="A3" t="s">
        <v>38</v>
      </c>
    </row>
    <row r="4" spans="1:11" ht="27" customHeight="1" x14ac:dyDescent="0.25">
      <c r="A4" s="50" t="s">
        <v>57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15" customHeight="1" x14ac:dyDescent="0.25">
      <c r="A5" s="50" t="s">
        <v>58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ht="27" customHeight="1" x14ac:dyDescent="0.25">
      <c r="A6" s="50" t="s">
        <v>59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25">
      <c r="A7" s="51" t="s">
        <v>60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9" spans="1:11" x14ac:dyDescent="0.25">
      <c r="A9" t="s">
        <v>37</v>
      </c>
    </row>
    <row r="10" spans="1:11" x14ac:dyDescent="0.25">
      <c r="A10" t="s">
        <v>40</v>
      </c>
    </row>
    <row r="12" spans="1:11" x14ac:dyDescent="0.25">
      <c r="A12" s="5" t="s">
        <v>36</v>
      </c>
    </row>
    <row r="13" spans="1:11" x14ac:dyDescent="0.25">
      <c r="A13" s="21" t="s">
        <v>35</v>
      </c>
    </row>
    <row r="14" spans="1:11" x14ac:dyDescent="0.25">
      <c r="A14" s="1" t="s">
        <v>34</v>
      </c>
    </row>
    <row r="15" spans="1:11" x14ac:dyDescent="0.25">
      <c r="A15" s="7" t="s">
        <v>33</v>
      </c>
    </row>
    <row r="16" spans="1:11" x14ac:dyDescent="0.25">
      <c r="A16" s="7" t="s">
        <v>32</v>
      </c>
    </row>
    <row r="18" spans="1:1" x14ac:dyDescent="0.25">
      <c r="A18" t="s">
        <v>56</v>
      </c>
    </row>
    <row r="19" spans="1:1" x14ac:dyDescent="0.25">
      <c r="A19" t="s">
        <v>63</v>
      </c>
    </row>
    <row r="20" spans="1:1" x14ac:dyDescent="0.25">
      <c r="A20" s="8" t="s">
        <v>41</v>
      </c>
    </row>
    <row r="21" spans="1:1" x14ac:dyDescent="0.25">
      <c r="A21" t="s">
        <v>67</v>
      </c>
    </row>
    <row r="23" spans="1:1" x14ac:dyDescent="0.25">
      <c r="A23" s="20" t="s">
        <v>68</v>
      </c>
    </row>
    <row r="24" spans="1:1" x14ac:dyDescent="0.25">
      <c r="A24" t="s">
        <v>42</v>
      </c>
    </row>
  </sheetData>
  <sheetProtection sheet="1" objects="1" scenarios="1"/>
  <mergeCells count="4">
    <mergeCell ref="A4:K4"/>
    <mergeCell ref="A5:K5"/>
    <mergeCell ref="A6:K6"/>
    <mergeCell ref="A7:K7"/>
  </mergeCells>
  <hyperlinks>
    <hyperlink ref="A20" r:id="rId1" xr:uid="{00000000-0004-0000-0000-000000000000}"/>
  </hyperlinks>
  <pageMargins left="0.78740157499999996" right="0.78740157499999996" top="0.984251969" bottom="0.984251969" header="0.4921259845" footer="0.4921259845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K42"/>
  <sheetViews>
    <sheetView tabSelected="1" zoomScaleNormal="100" workbookViewId="0"/>
  </sheetViews>
  <sheetFormatPr baseColWidth="10" defaultRowHeight="13.2" x14ac:dyDescent="0.25"/>
  <cols>
    <col min="1" max="1" width="3.5546875" style="1" customWidth="1"/>
    <col min="2" max="2" width="17.44140625" customWidth="1"/>
    <col min="3" max="3" width="6.109375" bestFit="1" customWidth="1"/>
  </cols>
  <sheetData>
    <row r="1" spans="1:11" x14ac:dyDescent="0.25">
      <c r="A1" s="1" t="s">
        <v>30</v>
      </c>
    </row>
    <row r="2" spans="1:11" ht="13.8" thickBot="1" x14ac:dyDescent="0.3">
      <c r="B2" t="s">
        <v>43</v>
      </c>
    </row>
    <row r="3" spans="1:11" x14ac:dyDescent="0.25">
      <c r="B3" t="s">
        <v>31</v>
      </c>
      <c r="C3" s="23"/>
      <c r="D3" s="17">
        <v>2009</v>
      </c>
      <c r="F3" s="16" t="s">
        <v>29</v>
      </c>
      <c r="G3" s="15" t="s">
        <v>28</v>
      </c>
      <c r="H3" s="15"/>
      <c r="I3" s="14">
        <f>SUM(D34:I34)</f>
        <v>0</v>
      </c>
    </row>
    <row r="4" spans="1:11" x14ac:dyDescent="0.25">
      <c r="F4" s="13"/>
      <c r="G4" t="s">
        <v>2</v>
      </c>
      <c r="I4" s="12" t="e">
        <f>D41</f>
        <v>#DIV/0!</v>
      </c>
    </row>
    <row r="5" spans="1:11" ht="13.8" thickBot="1" x14ac:dyDescent="0.3">
      <c r="A5" s="1" t="s">
        <v>27</v>
      </c>
      <c r="F5" s="11"/>
      <c r="G5" s="10" t="s">
        <v>26</v>
      </c>
      <c r="H5" s="10"/>
      <c r="I5" s="9" t="e">
        <f>SUM(I3:I4)</f>
        <v>#DIV/0!</v>
      </c>
    </row>
    <row r="6" spans="1:11" ht="24.75" customHeight="1" x14ac:dyDescent="0.25">
      <c r="B6" s="8" t="s">
        <v>25</v>
      </c>
      <c r="D6" s="25"/>
      <c r="E6" s="52" t="s">
        <v>65</v>
      </c>
      <c r="F6" s="52"/>
      <c r="G6" s="52"/>
      <c r="H6" s="52"/>
      <c r="I6" s="52"/>
      <c r="J6" s="52"/>
      <c r="K6" s="52"/>
    </row>
    <row r="7" spans="1:11" x14ac:dyDescent="0.25">
      <c r="B7" t="s">
        <v>54</v>
      </c>
      <c r="D7" s="25"/>
      <c r="E7" s="7" t="s">
        <v>55</v>
      </c>
    </row>
    <row r="8" spans="1:11" x14ac:dyDescent="0.25">
      <c r="B8" s="8" t="s">
        <v>24</v>
      </c>
      <c r="D8" s="17">
        <v>1</v>
      </c>
      <c r="E8" s="7" t="s">
        <v>66</v>
      </c>
    </row>
    <row r="9" spans="1:11" x14ac:dyDescent="0.25">
      <c r="B9" t="s">
        <v>23</v>
      </c>
      <c r="D9" s="26">
        <v>0</v>
      </c>
      <c r="E9" s="7" t="s">
        <v>22</v>
      </c>
    </row>
    <row r="10" spans="1:11" x14ac:dyDescent="0.25">
      <c r="B10" s="22" t="s">
        <v>21</v>
      </c>
      <c r="C10" s="22"/>
      <c r="D10" s="27">
        <f>ROUND(D6+D7*D8+D9,4)</f>
        <v>0</v>
      </c>
    </row>
    <row r="11" spans="1:11" x14ac:dyDescent="0.25">
      <c r="B11" t="s">
        <v>44</v>
      </c>
      <c r="C11" s="42">
        <v>0.25</v>
      </c>
      <c r="D11" s="28">
        <f>ROUND(-D10*C11,4)</f>
        <v>0</v>
      </c>
      <c r="E11" s="3"/>
    </row>
    <row r="12" spans="1:11" x14ac:dyDescent="0.25">
      <c r="B12" s="24" t="s">
        <v>20</v>
      </c>
      <c r="C12" s="22"/>
      <c r="D12" s="29">
        <f>SUM(D10:D11)</f>
        <v>0</v>
      </c>
    </row>
    <row r="13" spans="1:11" ht="25.5" customHeight="1" x14ac:dyDescent="0.25">
      <c r="B13" s="8" t="s">
        <v>19</v>
      </c>
      <c r="D13" s="26"/>
      <c r="E13" s="52" t="s">
        <v>18</v>
      </c>
      <c r="F13" s="52"/>
      <c r="G13" s="52"/>
      <c r="H13" s="52"/>
      <c r="I13" s="52"/>
      <c r="J13" s="52"/>
      <c r="K13" s="52"/>
    </row>
    <row r="14" spans="1:11" x14ac:dyDescent="0.25">
      <c r="B14" t="s">
        <v>17</v>
      </c>
      <c r="D14" s="28">
        <f>D10+D13</f>
        <v>0</v>
      </c>
    </row>
    <row r="15" spans="1:11" x14ac:dyDescent="0.25">
      <c r="B15" t="s">
        <v>44</v>
      </c>
      <c r="C15" s="43">
        <f>+C11</f>
        <v>0.25</v>
      </c>
      <c r="D15" s="28">
        <f>ROUND(-D14*C15,4)</f>
        <v>0</v>
      </c>
    </row>
    <row r="16" spans="1:11" x14ac:dyDescent="0.25">
      <c r="B16" s="24" t="s">
        <v>16</v>
      </c>
      <c r="C16" s="22"/>
      <c r="D16" s="29">
        <f>SUM(D14:D15)</f>
        <v>0</v>
      </c>
    </row>
    <row r="19" spans="1:9" x14ac:dyDescent="0.25">
      <c r="A19" s="1" t="s">
        <v>15</v>
      </c>
    </row>
    <row r="20" spans="1:9" x14ac:dyDescent="0.25">
      <c r="B20" t="s">
        <v>14</v>
      </c>
    </row>
    <row r="21" spans="1:9" x14ac:dyDescent="0.25">
      <c r="B21" t="s">
        <v>45</v>
      </c>
    </row>
    <row r="22" spans="1:9" x14ac:dyDescent="0.25">
      <c r="B22" t="s">
        <v>13</v>
      </c>
    </row>
    <row r="23" spans="1:9" x14ac:dyDescent="0.25">
      <c r="B23" t="s">
        <v>12</v>
      </c>
      <c r="D23" s="1">
        <f>+D3+1</f>
        <v>2010</v>
      </c>
      <c r="E23" s="1">
        <f>D23+1</f>
        <v>2011</v>
      </c>
      <c r="F23" s="1">
        <f>E23+1</f>
        <v>2012</v>
      </c>
      <c r="G23" s="1">
        <f>F23+1</f>
        <v>2013</v>
      </c>
      <c r="H23" s="1">
        <f>G23+1</f>
        <v>2014</v>
      </c>
      <c r="I23" s="1">
        <f>H23+1</f>
        <v>2015</v>
      </c>
    </row>
    <row r="24" spans="1:9" x14ac:dyDescent="0.25">
      <c r="B24" t="s">
        <v>61</v>
      </c>
      <c r="D24" s="18"/>
      <c r="E24" s="18"/>
      <c r="F24" s="18"/>
      <c r="G24" s="18"/>
      <c r="H24" s="18"/>
      <c r="I24" s="18"/>
    </row>
    <row r="25" spans="1:9" x14ac:dyDescent="0.25">
      <c r="B25" t="s">
        <v>62</v>
      </c>
      <c r="C25" s="42">
        <v>0.25</v>
      </c>
      <c r="D25" s="18">
        <f>ROUND(-D24*$C25,2)</f>
        <v>0</v>
      </c>
      <c r="E25" s="18">
        <f t="shared" ref="E25:I25" si="0">ROUND(-E24*$C25,2)</f>
        <v>0</v>
      </c>
      <c r="F25" s="18">
        <f t="shared" si="0"/>
        <v>0</v>
      </c>
      <c r="G25" s="18">
        <f t="shared" si="0"/>
        <v>0</v>
      </c>
      <c r="H25" s="18">
        <f t="shared" si="0"/>
        <v>0</v>
      </c>
      <c r="I25" s="18">
        <f t="shared" si="0"/>
        <v>0</v>
      </c>
    </row>
    <row r="26" spans="1:9" x14ac:dyDescent="0.25">
      <c r="B26" s="22" t="s">
        <v>11</v>
      </c>
      <c r="C26" s="22"/>
      <c r="D26" s="48">
        <f t="shared" ref="D26:F26" si="1">IF(D24="",0,SUM(D24:D25))</f>
        <v>0</v>
      </c>
      <c r="E26" s="48">
        <f t="shared" si="1"/>
        <v>0</v>
      </c>
      <c r="F26" s="48">
        <f t="shared" si="1"/>
        <v>0</v>
      </c>
      <c r="G26" s="48">
        <f>IF(G24="",0,SUM(G24:G25))</f>
        <v>0</v>
      </c>
      <c r="H26" s="48">
        <f t="shared" ref="H26:I26" si="2">IF(H24="",0,SUM(H24:H25))</f>
        <v>0</v>
      </c>
      <c r="I26" s="48">
        <f t="shared" si="2"/>
        <v>0</v>
      </c>
    </row>
    <row r="27" spans="1:9" x14ac:dyDescent="0.25">
      <c r="B27" t="str">
        <f>+B11</f>
        <v>KESt %</v>
      </c>
      <c r="C27" s="44">
        <f>+C11</f>
        <v>0.25</v>
      </c>
      <c r="D27" s="6">
        <f t="shared" ref="D27:F27" si="3">IF(D26="","",ROUND(-D26*$C27,2))</f>
        <v>0</v>
      </c>
      <c r="E27" s="6">
        <f t="shared" si="3"/>
        <v>0</v>
      </c>
      <c r="F27" s="6">
        <f t="shared" si="3"/>
        <v>0</v>
      </c>
      <c r="G27" s="6">
        <f>IF(G26="","",ROUND(-G26*$C27,2))</f>
        <v>0</v>
      </c>
      <c r="H27" s="6">
        <f t="shared" ref="H27:I27" si="4">ROUND(-H26*$C27,2)</f>
        <v>0</v>
      </c>
      <c r="I27" s="6">
        <f t="shared" si="4"/>
        <v>0</v>
      </c>
    </row>
    <row r="28" spans="1:9" x14ac:dyDescent="0.25">
      <c r="B28" t="s">
        <v>46</v>
      </c>
      <c r="D28" s="49">
        <f t="shared" ref="D28:F28" si="5">IF(D26="","",SUM(D26:D27))</f>
        <v>0</v>
      </c>
      <c r="E28" s="49">
        <f t="shared" si="5"/>
        <v>0</v>
      </c>
      <c r="F28" s="49">
        <f t="shared" si="5"/>
        <v>0</v>
      </c>
      <c r="G28" s="49">
        <f t="shared" ref="G28" si="6">IF(G26="","",SUM(G26:G27))</f>
        <v>0</v>
      </c>
      <c r="H28" s="49">
        <f t="shared" ref="H28:I28" si="7">+H26+H27</f>
        <v>0</v>
      </c>
      <c r="I28" s="49">
        <f t="shared" si="7"/>
        <v>0</v>
      </c>
    </row>
    <row r="29" spans="1:9" x14ac:dyDescent="0.25">
      <c r="D29" s="3" t="s">
        <v>10</v>
      </c>
      <c r="E29" s="2"/>
      <c r="F29" s="2"/>
      <c r="G29" s="2"/>
    </row>
    <row r="30" spans="1:9" x14ac:dyDescent="0.25">
      <c r="D30" s="2"/>
      <c r="E30" s="2"/>
      <c r="F30" s="2"/>
      <c r="G30" s="2"/>
    </row>
    <row r="31" spans="1:9" x14ac:dyDescent="0.25">
      <c r="A31" s="1" t="s">
        <v>9</v>
      </c>
      <c r="D31" s="2"/>
      <c r="E31" s="2"/>
      <c r="F31" s="2"/>
      <c r="G31" s="2"/>
    </row>
    <row r="32" spans="1:9" x14ac:dyDescent="0.25">
      <c r="B32" t="s">
        <v>8</v>
      </c>
      <c r="D32" s="1">
        <f t="shared" ref="D32:I32" si="8">D23</f>
        <v>2010</v>
      </c>
      <c r="E32" s="1">
        <f t="shared" si="8"/>
        <v>2011</v>
      </c>
      <c r="F32" s="1">
        <f t="shared" si="8"/>
        <v>2012</v>
      </c>
      <c r="G32" s="1">
        <f t="shared" si="8"/>
        <v>2013</v>
      </c>
      <c r="H32" s="1">
        <f t="shared" si="8"/>
        <v>2014</v>
      </c>
      <c r="I32" s="1">
        <f t="shared" si="8"/>
        <v>2015</v>
      </c>
    </row>
    <row r="33" spans="1:9" x14ac:dyDescent="0.25">
      <c r="B33" t="s">
        <v>1</v>
      </c>
      <c r="D33" s="4">
        <f>1/POWER(1+$D12,D32-$D3)</f>
        <v>1</v>
      </c>
      <c r="E33" s="4">
        <f t="shared" ref="E33:I33" si="9">1/POWER(1+$D12,E32-$D3)</f>
        <v>1</v>
      </c>
      <c r="F33" s="4">
        <f t="shared" si="9"/>
        <v>1</v>
      </c>
      <c r="G33" s="4">
        <f t="shared" si="9"/>
        <v>1</v>
      </c>
      <c r="H33" s="4">
        <f t="shared" si="9"/>
        <v>1</v>
      </c>
      <c r="I33" s="4">
        <f t="shared" si="9"/>
        <v>1</v>
      </c>
    </row>
    <row r="34" spans="1:9" ht="13.8" thickBot="1" x14ac:dyDescent="0.3">
      <c r="B34" s="46" t="s">
        <v>7</v>
      </c>
      <c r="C34" s="46"/>
      <c r="D34" s="47">
        <f>ROUND(D28*D33,2)</f>
        <v>0</v>
      </c>
      <c r="E34" s="47">
        <f t="shared" ref="E34:I34" si="10">ROUND(E28*E33,2)</f>
        <v>0</v>
      </c>
      <c r="F34" s="47">
        <f t="shared" si="10"/>
        <v>0</v>
      </c>
      <c r="G34" s="47">
        <f t="shared" si="10"/>
        <v>0</v>
      </c>
      <c r="H34" s="47">
        <f t="shared" si="10"/>
        <v>0</v>
      </c>
      <c r="I34" s="47">
        <f t="shared" si="10"/>
        <v>0</v>
      </c>
    </row>
    <row r="35" spans="1:9" ht="13.8" thickTop="1" x14ac:dyDescent="0.25">
      <c r="D35" s="2"/>
      <c r="E35" s="2"/>
      <c r="F35" s="2"/>
      <c r="G35" s="2"/>
      <c r="H35" s="2"/>
      <c r="I35" s="2"/>
    </row>
    <row r="36" spans="1:9" x14ac:dyDescent="0.25">
      <c r="A36"/>
      <c r="B36" t="s">
        <v>6</v>
      </c>
      <c r="D36" s="1">
        <f>IF(ABS(I28)&gt;0,I23+1,IF(ABS(H28)&gt;0,H23+1,IF(ABS(G28)&gt;0,G23+1,IF(ABS(F28)&gt;0,F23+1,IF(ABS(E28)&gt;0,E23+1,D23+1)))))</f>
        <v>2011</v>
      </c>
      <c r="E36" s="2"/>
      <c r="F36" s="2"/>
      <c r="G36" s="2"/>
      <c r="H36" s="2"/>
      <c r="I36" s="2"/>
    </row>
    <row r="37" spans="1:9" x14ac:dyDescent="0.25">
      <c r="A37"/>
      <c r="B37" t="s">
        <v>5</v>
      </c>
      <c r="D37" s="19">
        <f>IF(ABS(I28)&gt;0,I28,IF(ABS(H28)&gt;0,H28,IF(ABS(G28)&gt;0,G28,IF(ABS(F28)&gt;0,F28,IF(ABS(E28)&gt;0,E28,D28)))))</f>
        <v>0</v>
      </c>
      <c r="E37" s="3" t="s">
        <v>4</v>
      </c>
      <c r="F37" s="2"/>
      <c r="G37" s="2"/>
      <c r="H37" s="2"/>
      <c r="I37" s="2"/>
    </row>
    <row r="38" spans="1:9" x14ac:dyDescent="0.25">
      <c r="A38"/>
      <c r="B38" t="s">
        <v>3</v>
      </c>
      <c r="D38" t="e">
        <f>1/D16</f>
        <v>#DIV/0!</v>
      </c>
      <c r="E38" s="2"/>
      <c r="F38" s="2"/>
      <c r="G38" s="2"/>
      <c r="H38" s="2"/>
      <c r="I38" s="2"/>
    </row>
    <row r="39" spans="1:9" x14ac:dyDescent="0.25">
      <c r="A39"/>
      <c r="B39" s="22" t="s">
        <v>2</v>
      </c>
      <c r="C39" s="22"/>
      <c r="D39" s="45" t="e">
        <f>D37*D38</f>
        <v>#DIV/0!</v>
      </c>
      <c r="E39" s="2"/>
      <c r="F39" s="2"/>
      <c r="G39" s="2"/>
      <c r="H39" s="2"/>
      <c r="I39" s="2"/>
    </row>
    <row r="40" spans="1:9" x14ac:dyDescent="0.25">
      <c r="A40"/>
      <c r="B40" t="s">
        <v>1</v>
      </c>
      <c r="D40">
        <f>1/POWER(1+D12,D36-$D3-1)</f>
        <v>1</v>
      </c>
      <c r="E40" s="2"/>
      <c r="F40" s="2"/>
      <c r="G40" s="2"/>
      <c r="H40" s="2"/>
      <c r="I40" s="2"/>
    </row>
    <row r="41" spans="1:9" ht="13.8" thickBot="1" x14ac:dyDescent="0.3">
      <c r="A41"/>
      <c r="B41" s="46" t="s">
        <v>0</v>
      </c>
      <c r="C41" s="46"/>
      <c r="D41" s="47" t="e">
        <f>D39*D40</f>
        <v>#DIV/0!</v>
      </c>
      <c r="E41" s="2"/>
      <c r="F41" s="2"/>
      <c r="G41" s="2"/>
      <c r="H41" s="2"/>
      <c r="I41" s="2"/>
    </row>
    <row r="42" spans="1:9" ht="13.8" thickTop="1" x14ac:dyDescent="0.25">
      <c r="A42"/>
      <c r="D42" s="2"/>
      <c r="E42" s="2"/>
      <c r="F42" s="2"/>
      <c r="G42" s="2"/>
      <c r="H42" s="2"/>
      <c r="I42" s="2"/>
    </row>
  </sheetData>
  <sheetProtection sheet="1" objects="1" scenarios="1"/>
  <mergeCells count="2">
    <mergeCell ref="E6:K6"/>
    <mergeCell ref="E13:K13"/>
  </mergeCells>
  <hyperlinks>
    <hyperlink ref="B13" r:id="rId1" xr:uid="{00000000-0004-0000-0100-000001000000}"/>
    <hyperlink ref="B8" r:id="rId2" xr:uid="{00000000-0004-0000-0100-000002000000}"/>
    <hyperlink ref="B6" r:id="rId3" xr:uid="{A698D2D0-D4CC-4333-9C81-28DB329CB9A0}"/>
  </hyperlinks>
  <pageMargins left="0.78740157480314965" right="0.78740157480314965" top="0.98425196850393704" bottom="0.98425196850393704" header="0.51181102362204722" footer="0.51181102362204722"/>
  <pageSetup paperSize="9" scale="84" orientation="landscape" r:id="rId4"/>
  <headerFooter alignWithMargins="0">
    <oddHeader>&amp;L&amp;F, &amp;A&amp;R&amp;D &amp;T</oddHeader>
    <oddFooter>&amp;LWenn Fehler bekannt werden, bitte melden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"/>
  <sheetViews>
    <sheetView workbookViewId="0">
      <selection activeCell="A14" sqref="A14:B14"/>
    </sheetView>
  </sheetViews>
  <sheetFormatPr baseColWidth="10" defaultRowHeight="13.2" x14ac:dyDescent="0.25"/>
  <cols>
    <col min="2" max="2" width="11" customWidth="1"/>
    <col min="3" max="12" width="6.44140625" bestFit="1" customWidth="1"/>
  </cols>
  <sheetData>
    <row r="1" spans="1:12" ht="17.399999999999999" thickBot="1" x14ac:dyDescent="0.3">
      <c r="A1" s="37" t="s">
        <v>53</v>
      </c>
    </row>
    <row r="2" spans="1:12" ht="15" thickBot="1" x14ac:dyDescent="0.35">
      <c r="A2" s="30"/>
      <c r="B2" s="31">
        <v>2000</v>
      </c>
      <c r="C2" s="31">
        <v>2001</v>
      </c>
      <c r="D2" s="31">
        <v>2002</v>
      </c>
      <c r="E2" s="31">
        <v>2003</v>
      </c>
      <c r="F2" s="31">
        <v>2004</v>
      </c>
      <c r="G2" s="31">
        <v>2005</v>
      </c>
      <c r="H2" s="31">
        <v>2006</v>
      </c>
      <c r="I2" s="31">
        <v>2007</v>
      </c>
      <c r="J2" s="31">
        <v>2008</v>
      </c>
      <c r="K2" s="31">
        <v>2009</v>
      </c>
      <c r="L2" s="31">
        <v>2010</v>
      </c>
    </row>
    <row r="3" spans="1:12" ht="13.8" thickBot="1" x14ac:dyDescent="0.3">
      <c r="A3" s="32" t="s">
        <v>47</v>
      </c>
      <c r="B3" s="33">
        <v>5.5100000000000003E-2</v>
      </c>
      <c r="C3" s="33">
        <v>5.5100000000000003E-2</v>
      </c>
      <c r="D3" s="33">
        <v>4.5100000000000001E-2</v>
      </c>
      <c r="E3" s="33">
        <v>4.82E-2</v>
      </c>
      <c r="F3" s="33">
        <v>4.8399999999999999E-2</v>
      </c>
      <c r="G3" s="33">
        <v>4.8000000000000001E-2</v>
      </c>
      <c r="H3" s="33">
        <v>4.9099999999999998E-2</v>
      </c>
      <c r="I3" s="33">
        <v>4.7899999999999998E-2</v>
      </c>
      <c r="J3" s="33">
        <v>0.05</v>
      </c>
      <c r="K3" s="33">
        <v>4.4999999999999998E-2</v>
      </c>
      <c r="L3" s="33">
        <v>0.05</v>
      </c>
    </row>
    <row r="4" spans="1:12" ht="14.4" thickBot="1" x14ac:dyDescent="0.3">
      <c r="A4" s="34"/>
    </row>
    <row r="5" spans="1:12" ht="13.8" thickBot="1" x14ac:dyDescent="0.3">
      <c r="A5" s="35"/>
      <c r="B5" s="31">
        <v>2011</v>
      </c>
      <c r="C5" s="31">
        <v>2012</v>
      </c>
      <c r="D5" s="31">
        <v>2013</v>
      </c>
      <c r="E5" s="31">
        <v>2014</v>
      </c>
      <c r="F5" s="31">
        <v>2015</v>
      </c>
      <c r="G5" s="31">
        <v>2016</v>
      </c>
      <c r="H5" s="31">
        <v>2017</v>
      </c>
      <c r="I5" s="31">
        <v>2018</v>
      </c>
      <c r="J5" s="31">
        <v>2019</v>
      </c>
      <c r="K5" s="31">
        <v>2020</v>
      </c>
      <c r="L5" s="31">
        <v>2021</v>
      </c>
    </row>
    <row r="6" spans="1:12" ht="13.8" thickBot="1" x14ac:dyDescent="0.3">
      <c r="A6" s="36" t="s">
        <v>47</v>
      </c>
      <c r="B6" s="33">
        <v>0.06</v>
      </c>
      <c r="C6" s="33">
        <v>5.8000000000000003E-2</v>
      </c>
      <c r="D6" s="33">
        <v>0.05</v>
      </c>
      <c r="E6" s="33">
        <v>5.7500000000000002E-2</v>
      </c>
      <c r="F6" s="33">
        <v>6.88E-2</v>
      </c>
      <c r="G6" s="33">
        <v>6.2542502388158797E-2</v>
      </c>
      <c r="H6" s="33">
        <v>5.5376118564813497E-2</v>
      </c>
      <c r="I6" s="33">
        <v>6.5109486373885E-2</v>
      </c>
      <c r="J6" s="33">
        <v>5.5914867316447098E-2</v>
      </c>
      <c r="K6" s="33">
        <v>5.1044402293089298E-2</v>
      </c>
      <c r="L6" s="33">
        <v>4.6330000000000003E-2</v>
      </c>
    </row>
    <row r="7" spans="1:12" ht="13.8" x14ac:dyDescent="0.25">
      <c r="A7" s="34"/>
      <c r="F7" s="28"/>
      <c r="G7" s="28"/>
      <c r="H7" s="28"/>
      <c r="I7" s="28"/>
      <c r="J7" s="28"/>
    </row>
    <row r="8" spans="1:12" ht="17.399999999999999" thickBot="1" x14ac:dyDescent="0.3">
      <c r="A8" s="37" t="s">
        <v>48</v>
      </c>
    </row>
    <row r="9" spans="1:12" ht="13.8" thickBot="1" x14ac:dyDescent="0.3">
      <c r="A9" s="38">
        <v>39062</v>
      </c>
      <c r="B9" s="39" t="s">
        <v>49</v>
      </c>
    </row>
    <row r="10" spans="1:12" ht="13.8" thickBot="1" x14ac:dyDescent="0.3">
      <c r="A10" s="40">
        <v>40925</v>
      </c>
      <c r="B10" s="41" t="s">
        <v>50</v>
      </c>
    </row>
    <row r="11" spans="1:12" ht="13.8" thickBot="1" x14ac:dyDescent="0.3">
      <c r="A11" s="40">
        <v>41078</v>
      </c>
      <c r="B11" s="41" t="s">
        <v>51</v>
      </c>
    </row>
    <row r="12" spans="1:12" ht="13.8" thickBot="1" x14ac:dyDescent="0.3">
      <c r="A12" s="40">
        <v>41186</v>
      </c>
      <c r="B12" s="41" t="s">
        <v>52</v>
      </c>
    </row>
    <row r="13" spans="1:12" ht="13.8" thickBot="1" x14ac:dyDescent="0.3">
      <c r="A13" s="40">
        <v>43067</v>
      </c>
      <c r="B13" s="41" t="s">
        <v>64</v>
      </c>
    </row>
    <row r="14" spans="1:12" ht="13.8" thickBot="1" x14ac:dyDescent="0.3">
      <c r="A14" s="40">
        <v>44839</v>
      </c>
      <c r="B14" s="41" t="s">
        <v>64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Allgemeine Hinweise</vt:lpstr>
      <vt:lpstr>Kap.Ges</vt:lpstr>
      <vt:lpstr>MRP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Hager</cp:lastModifiedBy>
  <cp:lastPrinted>2015-11-03T08:05:00Z</cp:lastPrinted>
  <dcterms:created xsi:type="dcterms:W3CDTF">2013-02-12T06:42:52Z</dcterms:created>
  <dcterms:modified xsi:type="dcterms:W3CDTF">2024-10-10T04:51:22Z</dcterms:modified>
</cp:coreProperties>
</file>